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65" tabRatio="741" activeTab="1"/>
  </bookViews>
  <sheets>
    <sheet name="СВОД 2024 ГОД" sheetId="25" r:id="rId1"/>
    <sheet name="Кызыл-Уюмская ОШ" sheetId="4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45" l="1"/>
  <c r="D30" i="45"/>
  <c r="D26" i="45"/>
  <c r="D23" i="45"/>
  <c r="D20" i="45"/>
  <c r="D17" i="45"/>
  <c r="F13" i="25" l="1"/>
  <c r="C11" i="25" l="1"/>
  <c r="F12" i="25"/>
  <c r="C14" i="25"/>
  <c r="F14" i="25"/>
  <c r="C16" i="25"/>
  <c r="F16" i="25"/>
  <c r="C17" i="25"/>
  <c r="F17" i="25"/>
  <c r="C18" i="25"/>
  <c r="C20" i="25"/>
  <c r="F20" i="25"/>
  <c r="C21" i="25"/>
  <c r="F21" i="25"/>
  <c r="C23" i="25"/>
  <c r="F23" i="25"/>
  <c r="C24" i="25"/>
  <c r="F24" i="25"/>
  <c r="C26" i="25"/>
  <c r="F26" i="25"/>
  <c r="C27" i="25"/>
  <c r="F27" i="25"/>
  <c r="C30" i="25"/>
  <c r="C31" i="25"/>
  <c r="C32" i="25"/>
  <c r="C33" i="25"/>
  <c r="F25" i="25" l="1"/>
  <c r="F28" i="25"/>
  <c r="F22" i="25"/>
  <c r="C25" i="25"/>
  <c r="D25" i="25" s="1"/>
  <c r="E25" i="25" s="1"/>
  <c r="C19" i="25"/>
  <c r="D19" i="25" s="1"/>
  <c r="E19" i="25" s="1"/>
  <c r="C28" i="25"/>
  <c r="D28" i="25" s="1"/>
  <c r="E28" i="25" s="1"/>
  <c r="C22" i="25"/>
  <c r="D22" i="25" s="1"/>
  <c r="E22" i="25" s="1"/>
  <c r="F18" i="45" l="1"/>
  <c r="F18" i="25" l="1"/>
  <c r="F19" i="25" s="1"/>
  <c r="G33" i="25" l="1"/>
  <c r="G32" i="25"/>
  <c r="G31" i="25"/>
  <c r="G30" i="25"/>
  <c r="F34" i="25"/>
  <c r="E33" i="45" l="1"/>
  <c r="E30" i="45"/>
  <c r="E26" i="45"/>
  <c r="E23" i="45"/>
  <c r="E20" i="45"/>
  <c r="E17" i="45"/>
  <c r="E15" i="45" l="1"/>
  <c r="E29" i="45" s="1"/>
  <c r="D15" i="45"/>
  <c r="D29" i="45" s="1"/>
  <c r="D11" i="45" l="1"/>
  <c r="E11" i="45" s="1"/>
  <c r="G16" i="25" l="1"/>
  <c r="D14" i="45"/>
  <c r="E14" i="45" s="1"/>
  <c r="D16" i="45"/>
  <c r="E16" i="45" s="1"/>
  <c r="D18" i="45"/>
  <c r="E18" i="45" s="1"/>
  <c r="D21" i="45"/>
  <c r="E21" i="45" s="1"/>
  <c r="D24" i="45"/>
  <c r="E24" i="45" s="1"/>
  <c r="D27" i="45"/>
  <c r="E27" i="45" s="1"/>
  <c r="C15" i="45"/>
  <c r="C29" i="45" l="1"/>
  <c r="C34" i="45" s="1"/>
  <c r="E13" i="45"/>
  <c r="E12" i="45" s="1"/>
  <c r="D13" i="45"/>
  <c r="D12" i="45" s="1"/>
  <c r="C13" i="45"/>
  <c r="D11" i="25" l="1"/>
  <c r="D17" i="25"/>
  <c r="E11" i="25" l="1"/>
  <c r="C12" i="45"/>
  <c r="E17" i="25" l="1"/>
  <c r="D23" i="25"/>
  <c r="D24" i="25"/>
  <c r="D26" i="25"/>
  <c r="D31" i="25"/>
  <c r="D33" i="25"/>
  <c r="E16" i="25" l="1"/>
  <c r="D16" i="25"/>
  <c r="E18" i="25"/>
  <c r="D18" i="25"/>
  <c r="D27" i="25"/>
  <c r="E14" i="25"/>
  <c r="D14" i="25"/>
  <c r="E32" i="25"/>
  <c r="D32" i="25"/>
  <c r="E31" i="25"/>
  <c r="E26" i="25"/>
  <c r="E27" i="25"/>
  <c r="E24" i="25"/>
  <c r="C28" i="45"/>
  <c r="D28" i="45" s="1"/>
  <c r="E28" i="45" s="1"/>
  <c r="C25" i="45"/>
  <c r="D25" i="45" s="1"/>
  <c r="E25" i="45" s="1"/>
  <c r="C19" i="45"/>
  <c r="D19" i="45" s="1"/>
  <c r="E19" i="45" s="1"/>
  <c r="E23" i="25" l="1"/>
  <c r="D15" i="25"/>
  <c r="D29" i="25" s="1"/>
  <c r="D30" i="25"/>
  <c r="C22" i="45"/>
  <c r="D22" i="45" s="1"/>
  <c r="E22" i="45" s="1"/>
  <c r="D21" i="25"/>
  <c r="D20" i="25" l="1"/>
  <c r="E30" i="25"/>
  <c r="G18" i="25"/>
  <c r="E21" i="25"/>
  <c r="C15" i="25" l="1"/>
  <c r="C29" i="25" s="1"/>
  <c r="E20" i="25" l="1"/>
  <c r="E15" i="25"/>
  <c r="E29" i="25" s="1"/>
  <c r="G15" i="25"/>
  <c r="D13" i="25" l="1"/>
  <c r="D12" i="25" s="1"/>
  <c r="E13" i="25"/>
  <c r="E12" i="25" s="1"/>
  <c r="E33" i="25"/>
  <c r="C13" i="25"/>
  <c r="C12" i="25" s="1"/>
  <c r="G29" i="25"/>
  <c r="C34" i="25"/>
  <c r="D34" i="25" l="1"/>
  <c r="E34" i="25"/>
  <c r="G13" i="25" l="1"/>
</calcChain>
</file>

<file path=xl/sharedStrings.xml><?xml version="1.0" encoding="utf-8"?>
<sst xmlns="http://schemas.openxmlformats.org/spreadsheetml/2006/main" count="113" uniqueCount="36">
  <si>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</si>
  <si>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</si>
  <si>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</si>
  <si>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</si>
  <si>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</si>
  <si>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</si>
  <si>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</si>
  <si>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</si>
  <si>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</si>
  <si>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</si>
  <si>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</si>
  <si>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</si>
  <si>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</si>
  <si>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</si>
  <si>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</si>
  <si>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</si>
  <si>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</si>
  <si>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</si>
  <si>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</si>
  <si>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</si>
  <si>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</si>
  <si>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</si>
  <si>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</si>
  <si>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</si>
  <si>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</si>
  <si>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</si>
  <si>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</si>
  <si>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</si>
  <si>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</si>
  <si>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</si>
  <si>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</si>
  <si>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</si>
  <si>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</si>
  <si>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КГУ«Основная средняя школа села Кызылуюм отдела образования по району Биржан сал управления образования Акмолинской области»;</t>
  </si>
  <si>
    <t>по состоянию на "1 "апреля 2024 г.</t>
  </si>
  <si>
    <t>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</si>
</sst>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_-* #,##0_-;\-* #,##0_-;_-* &quot;-&quot;??_-;_-@_-"/>
    <numFmt numFmtId="167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/>
    </xf>
    <xf numFmtId="166" fontId="2" fillId="0" borderId="0" xfId="0" applyNumberFormat="1" applyFont="1"/>
    <xf numFmtId="1" fontId="1" fillId="5" borderId="2" xfId="0" applyNumberFormat="1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0" fontId="1" fillId="6" borderId="2" xfId="0" applyFont="1" applyFill="1" applyBorder="1"/>
    <xf numFmtId="0" fontId="5" fillId="6" borderId="2" xfId="0" applyFont="1" applyFill="1" applyBorder="1" applyAlignment="1">
      <alignment horizontal="center" vertical="center" wrapText="1"/>
    </xf>
    <xf numFmtId="165" fontId="1" fillId="6" borderId="2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166" fontId="1" fillId="0" borderId="2" xfId="1" applyNumberFormat="1" applyFont="1" applyFill="1" applyBorder="1" applyAlignment="1">
      <alignment horizontal="center"/>
    </xf>
    <xf numFmtId="0" fontId="1" fillId="7" borderId="2" xfId="0" applyFont="1" applyFill="1" applyBorder="1"/>
    <xf numFmtId="0" fontId="5" fillId="7" borderId="2" xfId="0" applyFont="1" applyFill="1" applyBorder="1" applyAlignment="1">
      <alignment horizontal="center" vertical="center" wrapText="1"/>
    </xf>
    <xf numFmtId="166" fontId="1" fillId="7" borderId="2" xfId="1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" fontId="2" fillId="3" borderId="0" xfId="0" applyNumberFormat="1" applyFont="1" applyFill="1"/>
    <xf numFmtId="0" fontId="5" fillId="3" borderId="0" xfId="0" applyFont="1" applyFill="1" applyAlignment="1">
      <alignment horizontal="center" vertical="top"/>
    </xf>
    <xf numFmtId="1" fontId="1" fillId="3" borderId="0" xfId="0" applyNumberFormat="1" applyFont="1" applyFill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6" fontId="1" fillId="4" borderId="2" xfId="1" applyNumberFormat="1" applyFont="1" applyFill="1" applyBorder="1" applyAlignment="1">
      <alignment horizontal="center"/>
    </xf>
    <xf numFmtId="167" fontId="1" fillId="3" borderId="2" xfId="1" applyNumberFormat="1" applyFont="1" applyFill="1" applyBorder="1" applyAlignment="1">
      <alignment horizontal="center"/>
    </xf>
    <xf numFmtId="167" fontId="1" fillId="3" borderId="2" xfId="0" applyNumberFormat="1" applyFont="1" applyFill="1" applyBorder="1" applyAlignment="1">
      <alignment horizontal="center"/>
    </xf>
    <xf numFmtId="167" fontId="1" fillId="4" borderId="2" xfId="1" applyNumberFormat="1" applyFont="1" applyFill="1" applyBorder="1" applyAlignment="1">
      <alignment horizontal="center"/>
    </xf>
    <xf numFmtId="166" fontId="2" fillId="5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opLeftCell="A7" workbookViewId="0">
      <selection activeCell="G15" sqref="G15"/>
    </sheetView>
  </sheetViews>
  <sheetFormatPr defaultColWidth="9.140625" defaultRowHeight="20.25" x14ac:dyDescent="0.3"/>
  <cols>
    <col min="1" max="1" width="52" style="2" customWidth="1"/>
    <col min="2" max="2" width="9.140625" style="3"/>
    <col min="3" max="3" width="15.42578125" style="21" customWidth="1"/>
    <col min="4" max="4" width="16" style="21" customWidth="1"/>
    <col min="5" max="5" width="14.42578125" style="21" customWidth="1"/>
    <col min="6" max="6" width="17" style="50" customWidth="1"/>
    <col min="7" max="7" width="15" style="2" customWidth="1"/>
    <col min="8" max="8" width="12" style="2" customWidth="1"/>
    <col min="9" max="16384" width="9.140625" style="2"/>
  </cols>
  <sheetData>
    <row r="1" spans="1:7" x14ac:dyDescent="0.3">
      <c r="A1" s="64" t="s">
        <v>15</v>
      </c>
      <c r="B1" s="64"/>
      <c r="C1" s="64"/>
      <c r="D1" s="64"/>
      <c r="E1" s="64"/>
      <c r="F1" s="49"/>
    </row>
    <row r="2" spans="1:7" x14ac:dyDescent="0.3">
      <c r="A2" s="64" t="s">
        <v>34</v>
      </c>
      <c r="B2" s="64"/>
      <c r="C2" s="64"/>
      <c r="D2" s="64"/>
      <c r="E2" s="64"/>
      <c r="F2" s="49"/>
    </row>
    <row r="3" spans="1:7" x14ac:dyDescent="0.3">
      <c r="A3" s="1"/>
    </row>
    <row r="4" spans="1:7" x14ac:dyDescent="0.3">
      <c r="A4" s="65" t="s">
        <v>28</v>
      </c>
      <c r="B4" s="65"/>
      <c r="C4" s="65"/>
      <c r="D4" s="65"/>
      <c r="E4" s="65"/>
      <c r="F4" s="49"/>
    </row>
    <row r="5" spans="1:7" ht="15.75" customHeight="1" x14ac:dyDescent="0.3">
      <c r="A5" s="66" t="s">
        <v>16</v>
      </c>
      <c r="B5" s="66"/>
      <c r="C5" s="66"/>
      <c r="D5" s="66"/>
      <c r="E5" s="66"/>
      <c r="F5" s="5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67" t="s">
        <v>27</v>
      </c>
      <c r="B9" s="68" t="s">
        <v>18</v>
      </c>
      <c r="C9" s="69" t="s">
        <v>35</v>
      </c>
      <c r="D9" s="69"/>
      <c r="E9" s="69"/>
      <c r="F9" s="52"/>
    </row>
    <row r="10" spans="1:7" ht="40.5" x14ac:dyDescent="0.3">
      <c r="A10" s="67"/>
      <c r="B10" s="68"/>
      <c r="C10" s="22" t="s">
        <v>19</v>
      </c>
      <c r="D10" s="22" t="s">
        <v>20</v>
      </c>
      <c r="E10" s="23" t="s">
        <v>14</v>
      </c>
      <c r="F10" s="53" t="s">
        <v>19</v>
      </c>
    </row>
    <row r="11" spans="1:7" x14ac:dyDescent="0.3">
      <c r="A11" s="5" t="s">
        <v>21</v>
      </c>
      <c r="B11" s="6" t="s">
        <v>10</v>
      </c>
      <c r="C11" s="28" t="e">
        <f>#REF!+#REF!+#REF!+#REF!+#REF!+#REF!+#REF!+#REF!+#REF!+#REF!+#REF!+#REF!+#REF!+#REF!+#REF!+#REF!+#REF!+#REF!+#REF!+'Кызыл-Уюмская ОШ'!C11+#REF!+#REF!+#REF!+#REF!+#REF!+#REF!+#REF!</f>
        <v>#REF!</v>
      </c>
      <c r="D11" s="28" t="e">
        <f>#REF!+#REF!+#REF!+#REF!+#REF!+#REF!+#REF!+#REF!+#REF!+#REF!+#REF!+#REF!+#REF!+#REF!+#REF!+#REF!+#REF!+#REF!+#REF!+'Кызыл-Уюмская ОШ'!D11+#REF!+#REF!+#REF!+#REF!+#REF!+#REF!+#REF!</f>
        <v>#REF!</v>
      </c>
      <c r="E11" s="28" t="e">
        <f>#REF!+#REF!+#REF!+#REF!+#REF!+#REF!+#REF!+#REF!+#REF!+#REF!+#REF!+#REF!+#REF!+#REF!+#REF!+#REF!+#REF!+#REF!+#REF!+'Кызыл-Уюмская ОШ'!E11+#REF!+#REF!+#REF!+#REF!+#REF!+#REF!+#REF!</f>
        <v>#REF!</v>
      </c>
      <c r="F11" s="28">
        <v>1659</v>
      </c>
    </row>
    <row r="12" spans="1:7" ht="25.5" x14ac:dyDescent="0.3">
      <c r="A12" s="9" t="s">
        <v>24</v>
      </c>
      <c r="B12" s="6" t="s">
        <v>2</v>
      </c>
      <c r="C12" s="14" t="e">
        <f t="shared" ref="C12:E12" si="0">(C13-C32)/C11</f>
        <v>#REF!</v>
      </c>
      <c r="D12" s="14" t="e">
        <f t="shared" si="0"/>
        <v>#REF!</v>
      </c>
      <c r="E12" s="14" t="e">
        <f t="shared" si="0"/>
        <v>#REF!</v>
      </c>
      <c r="F12" s="54">
        <f t="shared" ref="F12" si="1">(F13-F32)/F11</f>
        <v>1799.4672694394214</v>
      </c>
    </row>
    <row r="13" spans="1:7" ht="25.5" x14ac:dyDescent="0.3">
      <c r="A13" s="57" t="s">
        <v>11</v>
      </c>
      <c r="B13" s="58" t="s">
        <v>2</v>
      </c>
      <c r="C13" s="59" t="e">
        <f>#REF!+#REF!+#REF!+#REF!+#REF!+#REF!+'Кызыл-Уюмская ОШ'!C13+#REF!+#REF!+#REF!+#REF!+#REF!+#REF!+#REF!+#REF!+#REF!+#REF!+#REF!+#REF!+#REF!+#REF!+#REF!+#REF!+#REF!+#REF!</f>
        <v>#REF!</v>
      </c>
      <c r="D13" s="59" t="e">
        <f>#REF!+#REF!+#REF!+#REF!+#REF!+#REF!+#REF!+#REF!+#REF!+#REF!+#REF!+#REF!+#REF!+#REF!+#REF!+#REF!+#REF!+#REF!+#REF!+'Кызыл-Уюмская ОШ'!D13+#REF!+#REF!+#REF!+#REF!+#REF!+#REF!+#REF!</f>
        <v>#REF!</v>
      </c>
      <c r="E13" s="59" t="e">
        <f>#REF!+#REF!+#REF!+#REF!+#REF!+#REF!+#REF!+#REF!+#REF!+#REF!+#REF!+#REF!+#REF!+#REF!+#REF!+#REF!+#REF!+#REF!+#REF!+'Кызыл-Уюмская ОШ'!E13+#REF!+#REF!+#REF!+#REF!+#REF!+#REF!+#REF!</f>
        <v>#REF!</v>
      </c>
      <c r="F13" s="62">
        <f>F15+F29+F30+F31+F32+F33</f>
        <v>3079655.6</v>
      </c>
      <c r="G13" s="37" t="e">
        <f>C13-F13</f>
        <v>#REF!</v>
      </c>
    </row>
    <row r="14" spans="1:7" x14ac:dyDescent="0.3">
      <c r="A14" s="7" t="s">
        <v>0</v>
      </c>
      <c r="B14" s="8"/>
      <c r="C14" s="24" t="e">
        <f>#REF!+#REF!+#REF!+#REF!+#REF!+#REF!+#REF!+#REF!+#REF!+#REF!+#REF!+#REF!+#REF!+#REF!+#REF!+#REF!+#REF!+#REF!+#REF!+'Кызыл-Уюмская ОШ'!C14+#REF!+#REF!+#REF!+#REF!+#REF!+#REF!+#REF!</f>
        <v>#REF!</v>
      </c>
      <c r="D14" s="24" t="e">
        <f>#REF!+#REF!+#REF!+#REF!+#REF!+#REF!+#REF!+#REF!+#REF!+#REF!+#REF!+#REF!+#REF!+#REF!+#REF!+#REF!+#REF!+#REF!+#REF!+'Кызыл-Уюмская ОШ'!D14+#REF!+#REF!+#REF!+#REF!+#REF!+#REF!+#REF!</f>
        <v>#REF!</v>
      </c>
      <c r="E14" s="24" t="e">
        <f>#REF!+#REF!+#REF!+#REF!+#REF!+#REF!+#REF!+#REF!+#REF!+#REF!+#REF!+#REF!+#REF!+#REF!+#REF!+#REF!+#REF!+#REF!+#REF!+'Кызыл-Уюмская ОШ'!E14+#REF!+#REF!+#REF!+#REF!+#REF!+#REF!+#REF!</f>
        <v>#REF!</v>
      </c>
      <c r="F14" s="54" t="e">
        <f>#REF!+#REF!+#REF!+#REF!+#REF!+#REF!+#REF!+#REF!+#REF!+#REF!+#REF!+#REF!+#REF!+#REF!+#REF!+#REF!+#REF!+#REF!+#REF!+'Кызыл-Уюмская ОШ'!F14+#REF!+#REF!+#REF!+#REF!+#REF!+#REF!+#REF!</f>
        <v>#REF!</v>
      </c>
    </row>
    <row r="15" spans="1:7" ht="25.5" x14ac:dyDescent="0.3">
      <c r="A15" s="46" t="s">
        <v>12</v>
      </c>
      <c r="B15" s="47" t="s">
        <v>2</v>
      </c>
      <c r="C15" s="48" t="e">
        <f>#REF!+#REF!+#REF!+#REF!+#REF!+#REF!+'Кызыл-Уюмская ОШ'!C15+#REF!+#REF!+#REF!+#REF!+#REF!+#REF!+#REF!+#REF!+#REF!+#REF!+#REF!+#REF!+#REF!+#REF!+#REF!+#REF!+#REF!+#REF!</f>
        <v>#REF!</v>
      </c>
      <c r="D15" s="48" t="e">
        <f>#REF!+#REF!+#REF!+#REF!+#REF!+#REF!+#REF!+#REF!+#REF!+#REF!+#REF!+#REF!+#REF!+#REF!+#REF!+#REF!+#REF!+#REF!+#REF!+'Кызыл-Уюмская ОШ'!D15+#REF!+#REF!+#REF!+#REF!+#REF!+#REF!+#REF!</f>
        <v>#REF!</v>
      </c>
      <c r="E15" s="48" t="e">
        <f>#REF!+#REF!+#REF!+#REF!+#REF!+#REF!+#REF!+#REF!+#REF!+#REF!+#REF!+#REF!+#REF!+#REF!+#REF!+#REF!+#REF!+#REF!+#REF!+'Кызыл-Уюмская ОШ'!E15+#REF!+#REF!+#REF!+#REF!+#REF!+#REF!+#REF!</f>
        <v>#REF!</v>
      </c>
      <c r="F15" s="60">
        <v>2341980.1</v>
      </c>
      <c r="G15" s="37" t="e">
        <f>C15-F15</f>
        <v>#REF!</v>
      </c>
    </row>
    <row r="16" spans="1:7" x14ac:dyDescent="0.3">
      <c r="A16" s="7" t="s">
        <v>1</v>
      </c>
      <c r="B16" s="8"/>
      <c r="C16" s="24" t="e">
        <f>#REF!+#REF!+#REF!+#REF!+#REF!+#REF!+#REF!+#REF!+#REF!+#REF!+#REF!+#REF!+#REF!+#REF!+#REF!+#REF!+#REF!+#REF!+#REF!+'Кызыл-Уюмская ОШ'!C16+#REF!+#REF!+#REF!+#REF!+#REF!+#REF!+#REF!</f>
        <v>#REF!</v>
      </c>
      <c r="D16" s="24" t="e">
        <f>#REF!+#REF!+#REF!+#REF!+#REF!+#REF!+#REF!+#REF!+#REF!+#REF!+#REF!+#REF!+#REF!+#REF!+#REF!+#REF!+#REF!+#REF!+#REF!+'Кызыл-Уюмская ОШ'!D16+#REF!+#REF!+#REF!+#REF!+#REF!+#REF!+#REF!</f>
        <v>#REF!</v>
      </c>
      <c r="E16" s="24" t="e">
        <f>#REF!+#REF!+#REF!+#REF!+#REF!+#REF!+#REF!+#REF!+#REF!+#REF!+#REF!+#REF!+#REF!+#REF!+#REF!+#REF!+#REF!+#REF!+#REF!+'Кызыл-Уюмская ОШ'!E16+#REF!+#REF!+#REF!+#REF!+#REF!+#REF!+#REF!</f>
        <v>#REF!</v>
      </c>
      <c r="F16" s="55" t="e">
        <f>#REF!+#REF!+#REF!+#REF!+#REF!+#REF!+#REF!+#REF!+#REF!+#REF!+#REF!+#REF!+#REF!+#REF!+#REF!+#REF!+#REF!+#REF!+#REF!+'Кызыл-Уюмская ОШ'!F16+#REF!+#REF!+#REF!+#REF!+#REF!+#REF!+#REF!</f>
        <v>#REF!</v>
      </c>
      <c r="G16" s="37" t="e">
        <f t="shared" ref="G16:G33" si="2">C16-F16</f>
        <v>#REF!</v>
      </c>
    </row>
    <row r="17" spans="1:7" ht="25.5" x14ac:dyDescent="0.3">
      <c r="A17" s="5" t="s">
        <v>13</v>
      </c>
      <c r="B17" s="30" t="s">
        <v>2</v>
      </c>
      <c r="C17" s="26" t="e">
        <f>#REF!+#REF!+#REF!+#REF!+#REF!+#REF!+#REF!+#REF!+#REF!+#REF!+#REF!+#REF!+#REF!+#REF!+#REF!+#REF!+#REF!+#REF!+#REF!+'Кызыл-Уюмская ОШ'!C17+#REF!+#REF!+#REF!+#REF!+#REF!+#REF!+#REF!</f>
        <v>#REF!</v>
      </c>
      <c r="D17" s="26" t="e">
        <f>#REF!+#REF!+#REF!+#REF!+#REF!+#REF!+#REF!+#REF!+#REF!+#REF!+#REF!+#REF!+#REF!+#REF!+#REF!+#REF!+#REF!+#REF!+#REF!+'Кызыл-Уюмская ОШ'!D17+#REF!+#REF!+#REF!+#REF!+#REF!+#REF!+#REF!</f>
        <v>#REF!</v>
      </c>
      <c r="E17" s="26" t="e">
        <f>#REF!+#REF!+#REF!+#REF!+#REF!+#REF!+#REF!+#REF!+#REF!+#REF!+#REF!+#REF!+#REF!+#REF!+#REF!+#REF!+#REF!+#REF!+#REF!+'Кызыл-Уюмская ОШ'!E17+#REF!+#REF!+#REF!+#REF!+#REF!+#REF!+#REF!</f>
        <v>#REF!</v>
      </c>
      <c r="F17" s="28" t="e">
        <f>#REF!+#REF!+#REF!+#REF!+#REF!+#REF!+#REF!+#REF!+#REF!+#REF!+#REF!+#REF!+#REF!+#REF!+#REF!+#REF!+#REF!+#REF!+#REF!+'Кызыл-Уюмская ОШ'!F17+#REF!+#REF!+#REF!+#REF!+#REF!+#REF!+#REF!</f>
        <v>#REF!</v>
      </c>
      <c r="G17" s="37"/>
    </row>
    <row r="18" spans="1:7" x14ac:dyDescent="0.3">
      <c r="A18" s="9" t="s">
        <v>4</v>
      </c>
      <c r="B18" s="10" t="s">
        <v>3</v>
      </c>
      <c r="C18" s="40" t="e">
        <f>#REF!+#REF!+#REF!+#REF!+#REF!+#REF!+#REF!+#REF!+#REF!+#REF!+#REF!+#REF!+#REF!+#REF!+#REF!+#REF!+#REF!+#REF!+#REF!+'Кызыл-Уюмская ОШ'!C18+#REF!+#REF!+#REF!+#REF!+#REF!+#REF!+#REF!</f>
        <v>#REF!</v>
      </c>
      <c r="D18" s="40" t="e">
        <f>#REF!+#REF!+#REF!+#REF!+#REF!+#REF!+#REF!+#REF!+#REF!+#REF!+#REF!+#REF!+#REF!+#REF!+#REF!+#REF!+#REF!+#REF!+#REF!+'Кызыл-Уюмская ОШ'!D18+#REF!+#REF!+#REF!+#REF!+#REF!+#REF!+#REF!</f>
        <v>#REF!</v>
      </c>
      <c r="E18" s="40" t="e">
        <f>#REF!+#REF!+#REF!+#REF!+#REF!+#REF!+#REF!+#REF!+#REF!+#REF!+#REF!+#REF!+#REF!+#REF!+#REF!+#REF!+#REF!+#REF!+#REF!+'Кызыл-Уюмская ОШ'!E18+#REF!+#REF!+#REF!+#REF!+#REF!+#REF!+#REF!</f>
        <v>#REF!</v>
      </c>
      <c r="F18" s="54" t="e">
        <f>#REF!+#REF!+#REF!+#REF!+#REF!+#REF!+#REF!+#REF!+#REF!+#REF!+#REF!+#REF!+#REF!+#REF!+#REF!+#REF!+#REF!+#REF!+#REF!+'Кызыл-Уюмская ОШ'!F18+#REF!+#REF!+#REF!+#REF!+#REF!+#REF!+#REF!</f>
        <v>#REF!</v>
      </c>
      <c r="G18" s="44" t="e">
        <f>D18+D21+D24+D27</f>
        <v>#REF!</v>
      </c>
    </row>
    <row r="19" spans="1:7" ht="21.95" customHeight="1" x14ac:dyDescent="0.3">
      <c r="A19" s="9" t="s">
        <v>25</v>
      </c>
      <c r="B19" s="6" t="s">
        <v>26</v>
      </c>
      <c r="C19" s="20" t="e">
        <f>C17/C18/12*1000</f>
        <v>#REF!</v>
      </c>
      <c r="D19" s="20" t="e">
        <f t="shared" ref="D19:E19" si="3">C19</f>
        <v>#REF!</v>
      </c>
      <c r="E19" s="20" t="e">
        <f t="shared" si="3"/>
        <v>#REF!</v>
      </c>
      <c r="F19" s="54" t="e">
        <f>F17/F18/12*1000</f>
        <v>#REF!</v>
      </c>
      <c r="G19" s="37"/>
    </row>
    <row r="20" spans="1:7" ht="25.5" x14ac:dyDescent="0.3">
      <c r="A20" s="5" t="s">
        <v>22</v>
      </c>
      <c r="B20" s="30" t="s">
        <v>2</v>
      </c>
      <c r="C20" s="26" t="e">
        <f>#REF!+#REF!+#REF!+#REF!+#REF!+#REF!+#REF!+#REF!+#REF!+#REF!+#REF!+#REF!+#REF!+#REF!+#REF!+#REF!+#REF!+#REF!+#REF!+'Кызыл-Уюмская ОШ'!C20+#REF!+#REF!+#REF!+#REF!+#REF!+#REF!+#REF!</f>
        <v>#REF!</v>
      </c>
      <c r="D20" s="26" t="e">
        <f>#REF!+#REF!+#REF!+#REF!+#REF!+#REF!+#REF!+#REF!+#REF!+#REF!+#REF!+#REF!+#REF!+#REF!+#REF!+#REF!+#REF!+#REF!+#REF!+'Кызыл-Уюмская ОШ'!D20+#REF!+#REF!+#REF!+#REF!+#REF!+#REF!+#REF!</f>
        <v>#REF!</v>
      </c>
      <c r="E20" s="26" t="e">
        <f>#REF!+#REF!+#REF!+#REF!+#REF!+#REF!+#REF!+#REF!+#REF!+#REF!+#REF!+#REF!+#REF!+#REF!+#REF!+#REF!+#REF!+#REF!+#REF!+'Кызыл-Уюмская ОШ'!E20+#REF!+#REF!+#REF!+#REF!+#REF!+#REF!+#REF!</f>
        <v>#REF!</v>
      </c>
      <c r="F20" s="28" t="e">
        <f>#REF!+#REF!+#REF!+#REF!+#REF!+#REF!+#REF!+#REF!+#REF!+#REF!+#REF!+#REF!+#REF!+#REF!+#REF!+#REF!+#REF!+#REF!+#REF!+'Кызыл-Уюмская ОШ'!F20+#REF!+#REF!+#REF!+#REF!+#REF!+#REF!+#REF!</f>
        <v>#REF!</v>
      </c>
      <c r="G20" s="37"/>
    </row>
    <row r="21" spans="1:7" x14ac:dyDescent="0.3">
      <c r="A21" s="9" t="s">
        <v>4</v>
      </c>
      <c r="B21" s="10" t="s">
        <v>3</v>
      </c>
      <c r="C21" s="39" t="e">
        <f>#REF!+#REF!+#REF!+#REF!+#REF!+#REF!+#REF!+#REF!+#REF!+#REF!+#REF!+#REF!+#REF!+#REF!+#REF!+#REF!+#REF!+#REF!+#REF!+'Кызыл-Уюмская ОШ'!C21+#REF!+#REF!+#REF!+#REF!+#REF!+#REF!+#REF!</f>
        <v>#REF!</v>
      </c>
      <c r="D21" s="40" t="e">
        <f>#REF!+#REF!+#REF!+#REF!+#REF!+#REF!+#REF!+#REF!+#REF!+#REF!+#REF!+#REF!+#REF!+#REF!+#REF!+#REF!+#REF!+#REF!+#REF!+'Кызыл-Уюмская ОШ'!D21+#REF!+#REF!+#REF!+#REF!+#REF!+#REF!+#REF!</f>
        <v>#REF!</v>
      </c>
      <c r="E21" s="40" t="e">
        <f>#REF!+#REF!+#REF!+#REF!+#REF!+#REF!+#REF!+#REF!+#REF!+#REF!+#REF!+#REF!+#REF!+#REF!+#REF!+#REF!+#REF!+#REF!+#REF!+'Кызыл-Уюмская ОШ'!E21+#REF!+#REF!+#REF!+#REF!+#REF!+#REF!+#REF!</f>
        <v>#REF!</v>
      </c>
      <c r="F21" s="54" t="e">
        <f>#REF!+#REF!+#REF!+#REF!+#REF!+#REF!+#REF!+#REF!+#REF!+#REF!+#REF!+#REF!+#REF!+#REF!+#REF!+#REF!+#REF!+#REF!+#REF!+'Кызыл-Уюмская ОШ'!F21+#REF!+#REF!+#REF!+#REF!+#REF!+#REF!+#REF!</f>
        <v>#REF!</v>
      </c>
      <c r="G21" s="37"/>
    </row>
    <row r="22" spans="1:7" ht="21.95" customHeight="1" x14ac:dyDescent="0.3">
      <c r="A22" s="9" t="s">
        <v>25</v>
      </c>
      <c r="B22" s="6" t="s">
        <v>26</v>
      </c>
      <c r="C22" s="20" t="e">
        <f>C20/12/C21*1000</f>
        <v>#REF!</v>
      </c>
      <c r="D22" s="20" t="e">
        <f t="shared" ref="D22:E22" si="4">C22</f>
        <v>#REF!</v>
      </c>
      <c r="E22" s="20" t="e">
        <f t="shared" si="4"/>
        <v>#REF!</v>
      </c>
      <c r="F22" s="54" t="e">
        <f>F20/12/F21*1000</f>
        <v>#REF!</v>
      </c>
      <c r="G22" s="37"/>
    </row>
    <row r="23" spans="1:7" ht="42" customHeight="1" x14ac:dyDescent="0.3">
      <c r="A23" s="11" t="s">
        <v>32</v>
      </c>
      <c r="B23" s="30" t="s">
        <v>2</v>
      </c>
      <c r="C23" s="26" t="e">
        <f>#REF!+#REF!+#REF!+#REF!+#REF!+#REF!+#REF!+#REF!+#REF!+#REF!+#REF!+#REF!+#REF!+#REF!+#REF!+#REF!+#REF!+#REF!+#REF!+'Кызыл-Уюмская ОШ'!C23+#REF!+#REF!+#REF!+#REF!+#REF!+#REF!+#REF!</f>
        <v>#REF!</v>
      </c>
      <c r="D23" s="26" t="e">
        <f>#REF!+#REF!+#REF!+#REF!+#REF!+#REF!+#REF!+#REF!+#REF!+#REF!+#REF!+#REF!+#REF!+#REF!+#REF!+#REF!+#REF!+#REF!+#REF!+'Кызыл-Уюмская ОШ'!D23+#REF!+#REF!+#REF!+#REF!+#REF!+#REF!+#REF!</f>
        <v>#REF!</v>
      </c>
      <c r="E23" s="26" t="e">
        <f>#REF!+#REF!+#REF!+#REF!+#REF!+#REF!+#REF!+#REF!+#REF!+#REF!+#REF!+#REF!+#REF!+#REF!+#REF!+#REF!+#REF!+#REF!+#REF!+'Кызыл-Уюмская ОШ'!E23+#REF!+#REF!+#REF!+#REF!+#REF!+#REF!+#REF!</f>
        <v>#REF!</v>
      </c>
      <c r="F23" s="28" t="e">
        <f>#REF!+#REF!+#REF!+#REF!+#REF!+#REF!+#REF!+#REF!+#REF!+#REF!+#REF!+#REF!+#REF!+#REF!+#REF!+#REF!+#REF!+#REF!+#REF!+'Кызыл-Уюмская ОШ'!F23+#REF!+#REF!+#REF!+#REF!+#REF!+#REF!+#REF!</f>
        <v>#REF!</v>
      </c>
      <c r="G23" s="37"/>
    </row>
    <row r="24" spans="1:7" x14ac:dyDescent="0.3">
      <c r="A24" s="9" t="s">
        <v>4</v>
      </c>
      <c r="B24" s="10" t="s">
        <v>3</v>
      </c>
      <c r="C24" s="39" t="e">
        <f>#REF!+#REF!+#REF!+#REF!+#REF!+#REF!+#REF!+#REF!+#REF!+#REF!+#REF!+#REF!+#REF!+#REF!+#REF!+#REF!+#REF!+#REF!+#REF!+'Кызыл-Уюмская ОШ'!C24+#REF!+#REF!+#REF!+#REF!+#REF!+#REF!+#REF!</f>
        <v>#REF!</v>
      </c>
      <c r="D24" s="39" t="e">
        <f>#REF!+#REF!+#REF!+#REF!+#REF!+#REF!+#REF!+#REF!+#REF!+#REF!+#REF!+#REF!+#REF!+#REF!+#REF!+#REF!+#REF!+#REF!+#REF!+'Кызыл-Уюмская ОШ'!D24+#REF!+#REF!+#REF!+#REF!+#REF!+#REF!+#REF!</f>
        <v>#REF!</v>
      </c>
      <c r="E24" s="39" t="e">
        <f>#REF!+#REF!+#REF!+#REF!+#REF!+#REF!+#REF!+#REF!+#REF!+#REF!+#REF!+#REF!+#REF!+#REF!+#REF!+#REF!+#REF!+#REF!+#REF!+'Кызыл-Уюмская ОШ'!E24+#REF!+#REF!+#REF!+#REF!+#REF!+#REF!+#REF!</f>
        <v>#REF!</v>
      </c>
      <c r="F24" s="56" t="e">
        <f>#REF!+#REF!+#REF!+#REF!+#REF!+#REF!+#REF!+#REF!+#REF!+#REF!+#REF!+#REF!+#REF!+#REF!+#REF!+#REF!+#REF!+#REF!+#REF!+'Кызыл-Уюмская ОШ'!F24+#REF!+#REF!+#REF!+#REF!+#REF!+#REF!+#REF!</f>
        <v>#REF!</v>
      </c>
      <c r="G24" s="37"/>
    </row>
    <row r="25" spans="1:7" ht="21.95" customHeight="1" x14ac:dyDescent="0.3">
      <c r="A25" s="9" t="s">
        <v>25</v>
      </c>
      <c r="B25" s="6" t="s">
        <v>26</v>
      </c>
      <c r="C25" s="20" t="e">
        <f>C23/C24/12*1000</f>
        <v>#REF!</v>
      </c>
      <c r="D25" s="20" t="e">
        <f t="shared" ref="D25:E25" si="5">C25</f>
        <v>#REF!</v>
      </c>
      <c r="E25" s="20" t="e">
        <f t="shared" si="5"/>
        <v>#REF!</v>
      </c>
      <c r="F25" s="54" t="e">
        <f>F23/F24/12*1000</f>
        <v>#REF!</v>
      </c>
      <c r="G25" s="37"/>
    </row>
    <row r="26" spans="1:7" ht="25.5" x14ac:dyDescent="0.3">
      <c r="A26" s="5" t="s">
        <v>23</v>
      </c>
      <c r="B26" s="30" t="s">
        <v>2</v>
      </c>
      <c r="C26" s="26" t="e">
        <f>#REF!+#REF!+#REF!+#REF!+#REF!+#REF!+#REF!+#REF!+#REF!+#REF!+#REF!+#REF!+#REF!+#REF!+#REF!+#REF!+#REF!+#REF!+#REF!+'Кызыл-Уюмская ОШ'!C26+#REF!+#REF!+#REF!+#REF!+#REF!+#REF!+#REF!</f>
        <v>#REF!</v>
      </c>
      <c r="D26" s="26" t="e">
        <f>#REF!+#REF!+#REF!+#REF!+#REF!+#REF!+#REF!+#REF!+#REF!+#REF!+#REF!+#REF!+#REF!+#REF!+#REF!+#REF!+#REF!+#REF!+#REF!+'Кызыл-Уюмская ОШ'!D26+#REF!+#REF!+#REF!+#REF!+#REF!+#REF!+#REF!</f>
        <v>#REF!</v>
      </c>
      <c r="E26" s="26" t="e">
        <f>#REF!+#REF!+#REF!+#REF!+#REF!+#REF!+#REF!+#REF!+#REF!+#REF!+#REF!+#REF!+#REF!+#REF!+#REF!+#REF!+#REF!+#REF!+#REF!+'Кызыл-Уюмская ОШ'!E26+#REF!+#REF!+#REF!+#REF!+#REF!+#REF!+#REF!</f>
        <v>#REF!</v>
      </c>
      <c r="F26" s="28" t="e">
        <f>#REF!+#REF!+#REF!+#REF!+#REF!+#REF!+#REF!+#REF!+#REF!+#REF!+#REF!+#REF!+#REF!+#REF!+#REF!+#REF!+#REF!+#REF!+#REF!+'Кызыл-Уюмская ОШ'!F26+#REF!+#REF!+#REF!+#REF!+#REF!+#REF!+#REF!</f>
        <v>#REF!</v>
      </c>
      <c r="G26" s="37"/>
    </row>
    <row r="27" spans="1:7" x14ac:dyDescent="0.3">
      <c r="A27" s="9" t="s">
        <v>4</v>
      </c>
      <c r="B27" s="10" t="s">
        <v>3</v>
      </c>
      <c r="C27" s="39" t="e">
        <f>#REF!+#REF!+#REF!+#REF!+#REF!+#REF!+#REF!+#REF!+#REF!+#REF!+#REF!+#REF!+#REF!+#REF!+#REF!+#REF!+#REF!+#REF!+#REF!+'Кызыл-Уюмская ОШ'!C27+#REF!+#REF!+#REF!+#REF!+#REF!+#REF!+#REF!</f>
        <v>#REF!</v>
      </c>
      <c r="D27" s="39" t="e">
        <f>#REF!+#REF!+#REF!+#REF!+#REF!+#REF!+#REF!+#REF!+#REF!+#REF!+#REF!+#REF!+#REF!+#REF!+#REF!+#REF!+#REF!+#REF!+#REF!+'Кызыл-Уюмская ОШ'!D27+#REF!+#REF!+#REF!+#REF!+#REF!+#REF!+#REF!</f>
        <v>#REF!</v>
      </c>
      <c r="E27" s="39" t="e">
        <f>#REF!+#REF!+#REF!+#REF!+#REF!+#REF!+#REF!+#REF!+#REF!+#REF!+#REF!+#REF!+#REF!+#REF!+#REF!+#REF!+#REF!+#REF!+#REF!+'Кызыл-Уюмская ОШ'!E27+#REF!+#REF!+#REF!+#REF!+#REF!+#REF!+#REF!</f>
        <v>#REF!</v>
      </c>
      <c r="F27" s="56" t="e">
        <f>#REF!+#REF!+#REF!+#REF!+#REF!+#REF!+#REF!+#REF!+#REF!+#REF!+#REF!+#REF!+#REF!+#REF!+#REF!+#REF!+#REF!+#REF!+#REF!+'Кызыл-Уюмская ОШ'!F27+#REF!+#REF!+#REF!+#REF!+#REF!+#REF!+#REF!</f>
        <v>#REF!</v>
      </c>
      <c r="G27" s="37"/>
    </row>
    <row r="28" spans="1:7" ht="21.95" customHeight="1" x14ac:dyDescent="0.3">
      <c r="A28" s="9" t="s">
        <v>25</v>
      </c>
      <c r="B28" s="6" t="s">
        <v>26</v>
      </c>
      <c r="C28" s="20" t="e">
        <f>C26/12/C27*1000</f>
        <v>#REF!</v>
      </c>
      <c r="D28" s="20" t="e">
        <f t="shared" ref="D28:E28" si="6">C28</f>
        <v>#REF!</v>
      </c>
      <c r="E28" s="20" t="e">
        <f t="shared" si="6"/>
        <v>#REF!</v>
      </c>
      <c r="F28" s="54" t="e">
        <f>F26/12/F27*1000</f>
        <v>#REF!</v>
      </c>
      <c r="G28" s="37"/>
    </row>
    <row r="29" spans="1:7" ht="25.5" x14ac:dyDescent="0.3">
      <c r="A29" s="5" t="s">
        <v>5</v>
      </c>
      <c r="B29" s="6" t="s">
        <v>2</v>
      </c>
      <c r="C29" s="27" t="e">
        <f>C15*11.54%</f>
        <v>#REF!</v>
      </c>
      <c r="D29" s="27" t="e">
        <f t="shared" ref="D29:E29" si="7">D15*11.54%</f>
        <v>#REF!</v>
      </c>
      <c r="E29" s="27" t="e">
        <f t="shared" si="7"/>
        <v>#REF!</v>
      </c>
      <c r="F29" s="34">
        <v>246548.1</v>
      </c>
      <c r="G29" s="37" t="e">
        <f t="shared" si="2"/>
        <v>#REF!</v>
      </c>
    </row>
    <row r="30" spans="1:7" ht="48" customHeight="1" x14ac:dyDescent="0.3">
      <c r="A30" s="11" t="s">
        <v>6</v>
      </c>
      <c r="B30" s="6" t="s">
        <v>2</v>
      </c>
      <c r="C30" s="33" t="e">
        <f>#REF!+#REF!+#REF!+#REF!+#REF!+#REF!+'Кызыл-Уюмская ОШ'!C30+#REF!+#REF!+#REF!+#REF!+#REF!+#REF!+#REF!+#REF!+#REF!+#REF!+#REF!+#REF!+#REF!+#REF!+#REF!+#REF!+#REF!+#REF!</f>
        <v>#REF!</v>
      </c>
      <c r="D30" s="45" t="e">
        <f>#REF!+#REF!+#REF!+#REF!+#REF!+#REF!+#REF!+#REF!+#REF!+#REF!+#REF!+#REF!+#REF!+#REF!+#REF!+#REF!+#REF!+#REF!+#REF!+'Кызыл-Уюмская ОШ'!D30+#REF!+#REF!+#REF!+#REF!+#REF!+#REF!+#REF!</f>
        <v>#REF!</v>
      </c>
      <c r="E30" s="45" t="e">
        <f>#REF!+#REF!+#REF!+#REF!+#REF!+#REF!+#REF!+#REF!+#REF!+#REF!+#REF!+#REF!+#REF!+#REF!+#REF!+#REF!+#REF!+#REF!+#REF!+'Кызыл-Уюмская ОШ'!E30+#REF!+#REF!+#REF!+#REF!+#REF!+#REF!+#REF!</f>
        <v>#REF!</v>
      </c>
      <c r="F30" s="60">
        <v>146998.6</v>
      </c>
      <c r="G30" s="63" t="e">
        <f t="shared" si="2"/>
        <v>#REF!</v>
      </c>
    </row>
    <row r="31" spans="1:7" ht="43.5" customHeight="1" x14ac:dyDescent="0.3">
      <c r="A31" s="11" t="s">
        <v>7</v>
      </c>
      <c r="B31" s="6" t="s">
        <v>2</v>
      </c>
      <c r="C31" s="33" t="e">
        <f>#REF!+#REF!+#REF!+#REF!+#REF!+#REF!+'Кызыл-Уюмская ОШ'!C31+#REF!+#REF!+#REF!+#REF!+#REF!+#REF!+#REF!+#REF!+#REF!+#REF!+#REF!+#REF!+#REF!+#REF!+#REF!+#REF!+#REF!+#REF!</f>
        <v>#REF!</v>
      </c>
      <c r="D31" s="26" t="e">
        <f>#REF!+#REF!+#REF!+#REF!+#REF!+#REF!+#REF!+#REF!+#REF!+#REF!+#REF!+#REF!+#REF!+#REF!+#REF!+#REF!+#REF!+#REF!+#REF!+'Кызыл-Уюмская ОШ'!D31+#REF!+#REF!+#REF!+#REF!+#REF!+#REF!+#REF!</f>
        <v>#REF!</v>
      </c>
      <c r="E31" s="26" t="e">
        <f>#REF!+#REF!+#REF!+#REF!+#REF!+#REF!+#REF!+#REF!+#REF!+#REF!+#REF!+#REF!+#REF!+#REF!+#REF!+#REF!+#REF!+#REF!+#REF!+'Кызыл-Уюмская ОШ'!E31+#REF!+#REF!+#REF!+#REF!+#REF!+#REF!+#REF!</f>
        <v>#REF!</v>
      </c>
      <c r="F31" s="61">
        <v>118384.4</v>
      </c>
      <c r="G31" s="63" t="e">
        <f t="shared" si="2"/>
        <v>#REF!</v>
      </c>
    </row>
    <row r="32" spans="1:7" ht="52.5" x14ac:dyDescent="0.3">
      <c r="A32" s="11" t="s">
        <v>8</v>
      </c>
      <c r="B32" s="6" t="s">
        <v>2</v>
      </c>
      <c r="C32" s="33" t="e">
        <f>#REF!+#REF!+#REF!+#REF!+#REF!+#REF!+'Кызыл-Уюмская ОШ'!C32+#REF!+#REF!+#REF!+#REF!+#REF!+#REF!+#REF!+#REF!+#REF!+#REF!+#REF!+#REF!+#REF!+#REF!+#REF!+#REF!+#REF!+#REF!</f>
        <v>#REF!</v>
      </c>
      <c r="D32" s="26" t="e">
        <f>#REF!+#REF!+#REF!+#REF!+#REF!+#REF!+#REF!+#REF!+#REF!+#REF!+#REF!+#REF!+#REF!+#REF!+#REF!+#REF!+#REF!+#REF!+#REF!+'Кызыл-Уюмская ОШ'!D32+#REF!+#REF!+#REF!+#REF!+#REF!+#REF!+#REF!</f>
        <v>#REF!</v>
      </c>
      <c r="E32" s="26" t="e">
        <f>#REF!+#REF!+#REF!+#REF!+#REF!+#REF!+#REF!+#REF!+#REF!+#REF!+#REF!+#REF!+#REF!+#REF!+#REF!+#REF!+#REF!+#REF!+#REF!+'Кызыл-Уюмская ОШ'!E32+#REF!+#REF!+#REF!+#REF!+#REF!+#REF!+#REF!</f>
        <v>#REF!</v>
      </c>
      <c r="F32" s="28">
        <v>94339.4</v>
      </c>
      <c r="G32" s="63" t="e">
        <f t="shared" si="2"/>
        <v>#REF!</v>
      </c>
    </row>
    <row r="33" spans="1:7" ht="54" customHeight="1" x14ac:dyDescent="0.3">
      <c r="A33" s="11" t="s">
        <v>9</v>
      </c>
      <c r="B33" s="6" t="s">
        <v>2</v>
      </c>
      <c r="C33" s="38" t="e">
        <f>#REF!+#REF!+#REF!+#REF!+#REF!+#REF!+#REF!+#REF!+#REF!+#REF!+#REF!+#REF!+#REF!+#REF!+#REF!+#REF!+#REF!+#REF!+#REF!+'Кызыл-Уюмская ОШ'!C33+#REF!+#REF!+#REF!+#REF!+#REF!+#REF!+#REF!</f>
        <v>#REF!</v>
      </c>
      <c r="D33" s="38" t="e">
        <f>#REF!+#REF!+#REF!+#REF!+#REF!+#REF!+#REF!+#REF!+#REF!+#REF!+#REF!+#REF!+#REF!+#REF!+#REF!+#REF!+#REF!+#REF!+#REF!+'Кызыл-Уюмская ОШ'!D33+#REF!+#REF!+#REF!+#REF!+#REF!+#REF!+#REF!</f>
        <v>#REF!</v>
      </c>
      <c r="E33" s="38" t="e">
        <f>#REF!+#REF!+#REF!+#REF!+#REF!+#REF!+#REF!+#REF!+#REF!+#REF!+#REF!+#REF!+#REF!+#REF!+#REF!+#REF!+#REF!+#REF!+#REF!+'Кызыл-Уюмская ОШ'!E33+#REF!+#REF!+#REF!+#REF!+#REF!+#REF!+#REF!</f>
        <v>#REF!</v>
      </c>
      <c r="F33" s="28">
        <v>131405</v>
      </c>
      <c r="G33" s="63" t="e">
        <f t="shared" si="2"/>
        <v>#REF!</v>
      </c>
    </row>
    <row r="34" spans="1:7" x14ac:dyDescent="0.3">
      <c r="C34" s="21" t="e">
        <f>C33+C32+C31+C30+C29+C15</f>
        <v>#REF!</v>
      </c>
      <c r="D34" s="21" t="e">
        <f t="shared" ref="D34:F34" si="8">D33+D32+D31+D30+D29+D15</f>
        <v>#REF!</v>
      </c>
      <c r="E34" s="21" t="e">
        <f t="shared" si="8"/>
        <v>#REF!</v>
      </c>
      <c r="F34" s="50">
        <f t="shared" si="8"/>
        <v>3079655.6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abSelected="1" topLeftCell="A8" workbookViewId="0">
      <pane xSplit="2" ySplit="4" topLeftCell="C27" activePane="bottomRight" state="frozen"/>
      <selection activeCell="A8" sqref="A8"/>
      <selection pane="topRight" activeCell="C8" sqref="C8"/>
      <selection pane="bottomLeft" activeCell="A12" sqref="A12"/>
      <selection pane="bottomRight" activeCell="G33" sqref="G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64" t="s">
        <v>15</v>
      </c>
      <c r="B1" s="64"/>
      <c r="C1" s="64"/>
      <c r="D1" s="64"/>
      <c r="E1" s="64"/>
    </row>
    <row r="2" spans="1:7" x14ac:dyDescent="0.3">
      <c r="A2" s="64" t="s">
        <v>34</v>
      </c>
      <c r="B2" s="64"/>
      <c r="C2" s="64"/>
      <c r="D2" s="64"/>
      <c r="E2" s="64"/>
    </row>
    <row r="3" spans="1:7" x14ac:dyDescent="0.3">
      <c r="A3" s="1"/>
    </row>
    <row r="4" spans="1:7" ht="52.5" customHeight="1" x14ac:dyDescent="0.3">
      <c r="A4" s="70" t="s">
        <v>33</v>
      </c>
      <c r="B4" s="70"/>
      <c r="C4" s="70"/>
      <c r="D4" s="70"/>
      <c r="E4" s="70"/>
    </row>
    <row r="5" spans="1:7" ht="15.75" customHeight="1" x14ac:dyDescent="0.3">
      <c r="A5" s="66" t="s">
        <v>16</v>
      </c>
      <c r="B5" s="66"/>
      <c r="C5" s="66"/>
      <c r="D5" s="66"/>
      <c r="E5" s="66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67" t="s">
        <v>27</v>
      </c>
      <c r="B9" s="68" t="s">
        <v>18</v>
      </c>
      <c r="C9" s="69" t="s">
        <v>35</v>
      </c>
      <c r="D9" s="69"/>
      <c r="E9" s="69"/>
    </row>
    <row r="10" spans="1:7" ht="40.5" x14ac:dyDescent="0.3">
      <c r="A10" s="67"/>
      <c r="B10" s="68"/>
      <c r="C10" s="35" t="s">
        <v>19</v>
      </c>
      <c r="D10" s="35" t="s">
        <v>20</v>
      </c>
      <c r="E10" s="36" t="s">
        <v>14</v>
      </c>
    </row>
    <row r="11" spans="1:7" x14ac:dyDescent="0.3">
      <c r="A11" s="5" t="s">
        <v>21</v>
      </c>
      <c r="B11" s="6" t="s">
        <v>10</v>
      </c>
      <c r="C11" s="28">
        <v>22</v>
      </c>
      <c r="D11" s="28">
        <f>C11</f>
        <v>22</v>
      </c>
      <c r="E11" s="28">
        <f>D11</f>
        <v>22</v>
      </c>
    </row>
    <row r="12" spans="1:7" ht="25.5" x14ac:dyDescent="0.3">
      <c r="A12" s="9" t="s">
        <v>24</v>
      </c>
      <c r="B12" s="6" t="s">
        <v>2</v>
      </c>
      <c r="C12" s="14">
        <f>(C13-C32)/C11</f>
        <v>3345.5260372727275</v>
      </c>
      <c r="D12" s="14">
        <f t="shared" ref="D12:E12" si="0">(D13-D32)/D11</f>
        <v>2537.5536188636365</v>
      </c>
      <c r="E12" s="14">
        <f t="shared" si="0"/>
        <v>2537.5536188636365</v>
      </c>
      <c r="F12" s="2" t="s">
        <v>31</v>
      </c>
    </row>
    <row r="13" spans="1:7" ht="25.5" x14ac:dyDescent="0.3">
      <c r="A13" s="5" t="s">
        <v>11</v>
      </c>
      <c r="B13" s="6" t="s">
        <v>2</v>
      </c>
      <c r="C13" s="27">
        <f>C15+C29+C30+C33+C31+C32</f>
        <v>73601.572820000001</v>
      </c>
      <c r="D13" s="27">
        <f t="shared" ref="D13:E13" si="1">D15+D29+D30+D33+D31+D32</f>
        <v>55826.179615000001</v>
      </c>
      <c r="E13" s="27">
        <f t="shared" si="1"/>
        <v>55826.179615000001</v>
      </c>
    </row>
    <row r="14" spans="1:7" x14ac:dyDescent="0.3">
      <c r="A14" s="7" t="s">
        <v>0</v>
      </c>
      <c r="B14" s="8"/>
      <c r="C14" s="14"/>
      <c r="D14" s="14">
        <f t="shared" ref="D14:E33" si="2">C14</f>
        <v>0</v>
      </c>
      <c r="E14" s="14">
        <f t="shared" si="2"/>
        <v>0</v>
      </c>
      <c r="G14" s="13"/>
    </row>
    <row r="15" spans="1:7" ht="25.5" x14ac:dyDescent="0.3">
      <c r="A15" s="41" t="s">
        <v>12</v>
      </c>
      <c r="B15" s="42" t="s">
        <v>2</v>
      </c>
      <c r="C15" s="43">
        <f>C17+C20+C23+C26</f>
        <v>57983.3</v>
      </c>
      <c r="D15" s="43">
        <f t="shared" ref="D15:E15" si="3">D17+D20+D23+D26</f>
        <v>43487.474999999999</v>
      </c>
      <c r="E15" s="43">
        <f t="shared" si="3"/>
        <v>43487.474999999999</v>
      </c>
    </row>
    <row r="16" spans="1:7" x14ac:dyDescent="0.3">
      <c r="A16" s="7" t="s">
        <v>1</v>
      </c>
      <c r="B16" s="8"/>
      <c r="C16" s="14"/>
      <c r="D16" s="14">
        <f t="shared" si="2"/>
        <v>0</v>
      </c>
      <c r="E16" s="14">
        <f t="shared" si="2"/>
        <v>0</v>
      </c>
    </row>
    <row r="17" spans="1:7" s="17" customFormat="1" ht="25.5" x14ac:dyDescent="0.3">
      <c r="A17" s="15" t="s">
        <v>29</v>
      </c>
      <c r="B17" s="31" t="s">
        <v>2</v>
      </c>
      <c r="C17" s="27">
        <v>9529.2000000000007</v>
      </c>
      <c r="D17" s="32">
        <f>C17/4*3</f>
        <v>7146.9000000000005</v>
      </c>
      <c r="E17" s="27">
        <f t="shared" si="2"/>
        <v>7146.9000000000005</v>
      </c>
    </row>
    <row r="18" spans="1:7" s="17" customFormat="1" x14ac:dyDescent="0.3">
      <c r="A18" s="18" t="s">
        <v>4</v>
      </c>
      <c r="B18" s="19" t="s">
        <v>3</v>
      </c>
      <c r="C18" s="25">
        <v>3.5</v>
      </c>
      <c r="D18" s="14">
        <f t="shared" si="2"/>
        <v>3.5</v>
      </c>
      <c r="E18" s="14">
        <f t="shared" si="2"/>
        <v>3.5</v>
      </c>
      <c r="F18" s="44">
        <f>C18+C21+C24+C27</f>
        <v>26.060000000000002</v>
      </c>
    </row>
    <row r="19" spans="1:7" s="17" customFormat="1" ht="21.95" customHeight="1" x14ac:dyDescent="0.3">
      <c r="A19" s="18" t="s">
        <v>25</v>
      </c>
      <c r="B19" s="16" t="s">
        <v>26</v>
      </c>
      <c r="C19" s="14">
        <f>C17/C18/12*1000+200</f>
        <v>227085.71428571432</v>
      </c>
      <c r="D19" s="14">
        <f t="shared" si="2"/>
        <v>227085.71428571432</v>
      </c>
      <c r="E19" s="14">
        <f t="shared" si="2"/>
        <v>227085.71428571432</v>
      </c>
    </row>
    <row r="20" spans="1:7" s="17" customFormat="1" ht="25.5" x14ac:dyDescent="0.3">
      <c r="A20" s="15" t="s">
        <v>30</v>
      </c>
      <c r="B20" s="31" t="s">
        <v>2</v>
      </c>
      <c r="C20" s="27">
        <v>30349.3</v>
      </c>
      <c r="D20" s="32">
        <f>C20/4*3</f>
        <v>22761.974999999999</v>
      </c>
      <c r="E20" s="27">
        <f t="shared" si="2"/>
        <v>22761.974999999999</v>
      </c>
    </row>
    <row r="21" spans="1:7" s="17" customFormat="1" x14ac:dyDescent="0.3">
      <c r="A21" s="18" t="s">
        <v>4</v>
      </c>
      <c r="B21" s="19" t="s">
        <v>3</v>
      </c>
      <c r="C21" s="29">
        <v>8.56</v>
      </c>
      <c r="D21" s="14">
        <f t="shared" si="2"/>
        <v>8.56</v>
      </c>
      <c r="E21" s="14">
        <f t="shared" si="2"/>
        <v>8.56</v>
      </c>
    </row>
    <row r="22" spans="1:7" ht="21.95" customHeight="1" x14ac:dyDescent="0.3">
      <c r="A22" s="9" t="s">
        <v>25</v>
      </c>
      <c r="B22" s="6" t="s">
        <v>26</v>
      </c>
      <c r="C22" s="14">
        <f>C20/12/C21*1000</f>
        <v>295456.58099688467</v>
      </c>
      <c r="D22" s="14">
        <f t="shared" si="2"/>
        <v>295456.58099688467</v>
      </c>
      <c r="E22" s="14">
        <f t="shared" si="2"/>
        <v>295456.58099688467</v>
      </c>
    </row>
    <row r="23" spans="1:7" ht="39" x14ac:dyDescent="0.3">
      <c r="A23" s="11" t="s">
        <v>32</v>
      </c>
      <c r="B23" s="30" t="s">
        <v>2</v>
      </c>
      <c r="C23" s="27">
        <v>6457.6</v>
      </c>
      <c r="D23" s="32">
        <f>C23/4*3</f>
        <v>4843.2000000000007</v>
      </c>
      <c r="E23" s="27">
        <f t="shared" si="2"/>
        <v>4843.2000000000007</v>
      </c>
    </row>
    <row r="24" spans="1:7" x14ac:dyDescent="0.3">
      <c r="A24" s="9" t="s">
        <v>4</v>
      </c>
      <c r="B24" s="10" t="s">
        <v>3</v>
      </c>
      <c r="C24" s="25">
        <v>3</v>
      </c>
      <c r="D24" s="14">
        <f t="shared" si="2"/>
        <v>3</v>
      </c>
      <c r="E24" s="14">
        <f t="shared" si="2"/>
        <v>3</v>
      </c>
    </row>
    <row r="25" spans="1:7" ht="21.95" customHeight="1" x14ac:dyDescent="0.3">
      <c r="A25" s="9" t="s">
        <v>25</v>
      </c>
      <c r="B25" s="6" t="s">
        <v>26</v>
      </c>
      <c r="C25" s="14">
        <f>C23/C24/12*1000</f>
        <v>179377.77777777775</v>
      </c>
      <c r="D25" s="14">
        <f t="shared" si="2"/>
        <v>179377.77777777775</v>
      </c>
      <c r="E25" s="14">
        <f t="shared" si="2"/>
        <v>179377.77777777775</v>
      </c>
    </row>
    <row r="26" spans="1:7" ht="25.5" x14ac:dyDescent="0.3">
      <c r="A26" s="5" t="s">
        <v>23</v>
      </c>
      <c r="B26" s="30" t="s">
        <v>2</v>
      </c>
      <c r="C26" s="27">
        <v>11647.2</v>
      </c>
      <c r="D26" s="32">
        <f>C26/4*3</f>
        <v>8735.4000000000015</v>
      </c>
      <c r="E26" s="27">
        <f t="shared" si="2"/>
        <v>8735.4000000000015</v>
      </c>
    </row>
    <row r="27" spans="1:7" x14ac:dyDescent="0.3">
      <c r="A27" s="9" t="s">
        <v>4</v>
      </c>
      <c r="B27" s="10" t="s">
        <v>3</v>
      </c>
      <c r="C27" s="25">
        <v>11</v>
      </c>
      <c r="D27" s="14">
        <f t="shared" si="2"/>
        <v>11</v>
      </c>
      <c r="E27" s="14">
        <f t="shared" si="2"/>
        <v>11</v>
      </c>
    </row>
    <row r="28" spans="1:7" ht="21.95" customHeight="1" x14ac:dyDescent="0.3">
      <c r="A28" s="9" t="s">
        <v>25</v>
      </c>
      <c r="B28" s="6" t="s">
        <v>26</v>
      </c>
      <c r="C28" s="14">
        <f>C26/12/C27*1000</f>
        <v>88236.363636363632</v>
      </c>
      <c r="D28" s="14">
        <f t="shared" si="2"/>
        <v>88236.363636363632</v>
      </c>
      <c r="E28" s="14">
        <f t="shared" si="2"/>
        <v>88236.363636363632</v>
      </c>
    </row>
    <row r="29" spans="1:7" ht="25.5" x14ac:dyDescent="0.3">
      <c r="A29" s="5" t="s">
        <v>5</v>
      </c>
      <c r="B29" s="6" t="s">
        <v>2</v>
      </c>
      <c r="C29" s="27">
        <f>C15*11.54%</f>
        <v>6691.2728199999992</v>
      </c>
      <c r="D29" s="27">
        <f t="shared" ref="D29:E29" si="4">D15*11.54%</f>
        <v>5018.4546149999996</v>
      </c>
      <c r="E29" s="27">
        <f t="shared" si="4"/>
        <v>5018.4546149999996</v>
      </c>
      <c r="G29" s="2" t="s">
        <v>31</v>
      </c>
    </row>
    <row r="30" spans="1:7" ht="36.75" x14ac:dyDescent="0.3">
      <c r="A30" s="11" t="s">
        <v>6</v>
      </c>
      <c r="B30" s="6" t="s">
        <v>2</v>
      </c>
      <c r="C30" s="27">
        <v>4311</v>
      </c>
      <c r="D30" s="32">
        <f>C30/4*3</f>
        <v>3233.25</v>
      </c>
      <c r="E30" s="27">
        <f t="shared" si="2"/>
        <v>3233.25</v>
      </c>
    </row>
    <row r="31" spans="1:7" ht="25.5" x14ac:dyDescent="0.3">
      <c r="A31" s="11" t="s">
        <v>7</v>
      </c>
      <c r="B31" s="6" t="s">
        <v>2</v>
      </c>
      <c r="C31" s="14">
        <v>2500</v>
      </c>
      <c r="D31" s="14">
        <v>2500</v>
      </c>
      <c r="E31" s="14">
        <v>2500</v>
      </c>
    </row>
    <row r="32" spans="1:7" ht="36.75" x14ac:dyDescent="0.3">
      <c r="A32" s="11" t="s">
        <v>8</v>
      </c>
      <c r="B32" s="6" t="s">
        <v>2</v>
      </c>
      <c r="C32" s="27"/>
      <c r="D32" s="27"/>
      <c r="E32" s="27"/>
    </row>
    <row r="33" spans="1:5" ht="38.25" customHeight="1" x14ac:dyDescent="0.3">
      <c r="A33" s="11" t="s">
        <v>9</v>
      </c>
      <c r="B33" s="6" t="s">
        <v>2</v>
      </c>
      <c r="C33" s="27">
        <v>2116</v>
      </c>
      <c r="D33" s="32">
        <f>C33/4*3</f>
        <v>1587</v>
      </c>
      <c r="E33" s="27">
        <f t="shared" si="2"/>
        <v>1587</v>
      </c>
    </row>
    <row r="34" spans="1:5" x14ac:dyDescent="0.3">
      <c r="C34" s="13">
        <f>C33+C32+C31+C30+C29+C15</f>
        <v>73601.572820000001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2024 ГОД</vt:lpstr>
      <vt:lpstr>Кызыл-Уюмская 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2024-10-24T15:49:23Z</dcterms:modified>
</cp:coreProperties>
</file>